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28800" windowHeight="12624"/>
  </bookViews>
  <sheets>
    <sheet name="2024 m. I pusm. geležinkelių ri" sheetId="2" r:id="rId1"/>
  </sheets>
  <externalReferences>
    <externalReference r:id="rId2"/>
  </externalReferences>
  <definedNames>
    <definedName name="_Hlk516668273" localSheetId="0">'2024 m. I pusm. geležinkelių ri'!#REF!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7" i="2" l="1"/>
  <c r="D36" i="2"/>
  <c r="D38" i="2"/>
  <c r="D39" i="2"/>
  <c r="D40" i="2"/>
  <c r="D41" i="2"/>
  <c r="D42" i="2"/>
  <c r="C42" i="2" l="1"/>
  <c r="B42" i="2"/>
  <c r="D121" i="2"/>
  <c r="D124" i="2"/>
  <c r="D123" i="2"/>
  <c r="D122" i="2"/>
  <c r="D120" i="2"/>
  <c r="D119" i="2"/>
  <c r="D118" i="2"/>
  <c r="D22" i="2" l="1"/>
  <c r="D94" i="2"/>
  <c r="D96" i="2" l="1"/>
  <c r="D78" i="2"/>
  <c r="D80" i="2"/>
  <c r="D71" i="2"/>
  <c r="D62" i="2"/>
  <c r="D55" i="2"/>
  <c r="B130" i="2"/>
  <c r="C130" i="2"/>
  <c r="B128" i="2"/>
  <c r="C128" i="2"/>
  <c r="B129" i="2"/>
  <c r="C129" i="2"/>
  <c r="D66" i="2" l="1"/>
  <c r="D67" i="2"/>
  <c r="D68" i="2"/>
  <c r="D69" i="2"/>
  <c r="D93" i="2"/>
  <c r="C48" i="2" l="1"/>
  <c r="B48" i="2"/>
  <c r="D79" i="2"/>
  <c r="D77" i="2"/>
  <c r="D76" i="2"/>
  <c r="D75" i="2"/>
  <c r="D113" i="2"/>
  <c r="D48" i="2" l="1"/>
  <c r="D102" i="2"/>
  <c r="D101" i="2" l="1"/>
  <c r="D90" i="2"/>
  <c r="D91" i="2"/>
  <c r="D92" i="2"/>
  <c r="D95" i="2"/>
  <c r="C86" i="2"/>
  <c r="B86" i="2"/>
  <c r="D85" i="2"/>
  <c r="D84" i="2"/>
  <c r="D86" i="2" l="1"/>
  <c r="D59" i="2" l="1"/>
  <c r="D60" i="2"/>
  <c r="D61" i="2"/>
  <c r="D52" i="2"/>
  <c r="D53" i="2"/>
  <c r="D54" i="2"/>
  <c r="D47" i="2"/>
  <c r="D46" i="2"/>
  <c r="D14" i="2" l="1"/>
  <c r="D12" i="2"/>
  <c r="D21" i="2"/>
  <c r="D13" i="2"/>
  <c r="D15" i="2"/>
  <c r="D11" i="2"/>
  <c r="D19" i="2"/>
  <c r="D20" i="2"/>
</calcChain>
</file>

<file path=xl/sharedStrings.xml><?xml version="1.0" encoding="utf-8"?>
<sst xmlns="http://schemas.openxmlformats.org/spreadsheetml/2006/main" count="163" uniqueCount="102">
  <si>
    <t>Iš viso:</t>
  </si>
  <si>
    <t>2023 II</t>
  </si>
  <si>
    <t>2024 I</t>
  </si>
  <si>
    <t>LIETUVOS GELEŽINKELIŲ TRANSPORTO PASLAUGŲ RINKOS APŽVALGA</t>
  </si>
  <si>
    <t>Pokytis per pusmetį</t>
  </si>
  <si>
    <t>Faktiškai veiklą vykdžiusios geležinkelio įmonės (vežėjai)</t>
  </si>
  <si>
    <t>Paslaugas teikiantys geležinkelių paslaugų įrenginių operatoriai</t>
  </si>
  <si>
    <t>Viešosios geležinkelių infrastruktūros valdytojas</t>
  </si>
  <si>
    <t>Vietiniais maršrutais</t>
  </si>
  <si>
    <t>Tarptautiniais maršrutais</t>
  </si>
  <si>
    <t xml:space="preserve">Krovinių vežimas </t>
  </si>
  <si>
    <t>Keleivių vežimas</t>
  </si>
  <si>
    <t xml:space="preserve">   - iš jų tranzitu</t>
  </si>
  <si>
    <t>AB LTG Cargo</t>
  </si>
  <si>
    <t>UAB Gargždų geležinkelis</t>
  </si>
  <si>
    <t>AB Akmenės cementas</t>
  </si>
  <si>
    <t>UAB Transachema</t>
  </si>
  <si>
    <t>Krovinių vežimas</t>
  </si>
  <si>
    <t xml:space="preserve">Vietiniais maršrutais </t>
  </si>
  <si>
    <t>Vietiniai maršrutai</t>
  </si>
  <si>
    <t>Tarptautiniai maršrutai</t>
  </si>
  <si>
    <t xml:space="preserve">   - iš jų intermodaliniu transportu</t>
  </si>
  <si>
    <t>Pajamos, gautos iš užmokesčių už naudojimąsi viešąja geležinkelių infrastruktūra</t>
  </si>
  <si>
    <t xml:space="preserve">Faktiškai veiklą vykdžiusios geležinkelio įmonės (vežėjai) </t>
  </si>
  <si>
    <t>Lietuvos geležinkelių transporto paslaugų rinkos dalyviai</t>
  </si>
  <si>
    <t>1 lentelė. Lietuvos geležinkelių transporto paslaugų rinkos dalyviai, vnt., ir pokytis vnt., 2023 m. II pusm. – 2024 m. I pusm.</t>
  </si>
  <si>
    <t xml:space="preserve">AB LTG Infra </t>
  </si>
  <si>
    <t>UAB KN energies</t>
  </si>
  <si>
    <t xml:space="preserve">AB Lietuvos geležinkeliai  </t>
  </si>
  <si>
    <t xml:space="preserve">AB LTG Cargo  </t>
  </si>
  <si>
    <t xml:space="preserve">UAB ORLEN Mockavos terminalas </t>
  </si>
  <si>
    <t xml:space="preserve">UAB Klaipėdos konteinerių terminalas </t>
  </si>
  <si>
    <t>Kt.</t>
  </si>
  <si>
    <t>–</t>
  </si>
  <si>
    <t>Pokytis per pusmetį*</t>
  </si>
  <si>
    <t xml:space="preserve">* Pateikti tik veiklą vykdžiusių geležinkelio įmonių (vežėjų) duomenys, neišskiriant remonto įmonių darbo apimčių. </t>
  </si>
  <si>
    <t>Laiku atvykę keleiviniai traukiniai</t>
  </si>
  <si>
    <t>Laiku atvykę krovininiai traukiniai</t>
  </si>
  <si>
    <t xml:space="preserve">14 lentelė. Pajamos iš geležinkelių paslaugų įrenginiuose teikiamų su geležinkelių transportu susijusių pagrindinių paslaugų mln. eurų ir pokytis proc., 2023 m. II pusm. – 2024 m. I pusm.  </t>
  </si>
  <si>
    <t xml:space="preserve">Traukinių punktualumas </t>
  </si>
  <si>
    <t xml:space="preserve">2023 II </t>
  </si>
  <si>
    <t xml:space="preserve">2024 I </t>
  </si>
  <si>
    <t xml:space="preserve">Faktinė darbo apimtis </t>
  </si>
  <si>
    <t xml:space="preserve">Faktinė darbo apimtis pagal traukos rūšį </t>
  </si>
  <si>
    <t>Traukinių eismas</t>
  </si>
  <si>
    <t>2024 I*</t>
  </si>
  <si>
    <t>Internetu</t>
  </si>
  <si>
    <t>Bilietų kasose</t>
  </si>
  <si>
    <t>Traukiniuose</t>
  </si>
  <si>
    <t>Mobilioje programėlėje</t>
  </si>
  <si>
    <t>Krovinių vežimo apimtis</t>
  </si>
  <si>
    <t xml:space="preserve">Gautos pajamos </t>
  </si>
  <si>
    <t xml:space="preserve">Teikiant krovinių vežimo paslaugas </t>
  </si>
  <si>
    <t>Teikiant keleivių ir bagažo vežimo paslaugas</t>
  </si>
  <si>
    <t>Keleivių skaičius</t>
  </si>
  <si>
    <t>Vietiniuose maršrutuose</t>
  </si>
  <si>
    <t>Tarptautiniuose maršrutuose</t>
  </si>
  <si>
    <t xml:space="preserve">   - iš jų tranzitiniuose maršrutuose</t>
  </si>
  <si>
    <t xml:space="preserve">   - iš jų tranzitiniais maršrutais</t>
  </si>
  <si>
    <t>Sumokėti užmokesčiai*</t>
  </si>
  <si>
    <t>Užmokesčiai už naudojimąsi tranzito paslaugoms teikti</t>
  </si>
  <si>
    <t>Pajamos</t>
  </si>
  <si>
    <t>Pajamos*</t>
  </si>
  <si>
    <t>Postovio geležinkelio kelių</t>
  </si>
  <si>
    <t>Kuro pildymo įrenginių</t>
  </si>
  <si>
    <t>Kitų techninių įrenginių, valymo ir plovimo įrenginių</t>
  </si>
  <si>
    <t>Keleivių geležinkelio stočių, jų pastatų ir kitų įrenginių, kelionių informacijos skelbimo ir bilietų įsigijimo paslaugai teikti tinkamų vietų</t>
  </si>
  <si>
    <t>Geležinkelių riedmenų techninės priežiūros įrenginių</t>
  </si>
  <si>
    <t>Kaupiamųjų kelynų, traukinių formavimo ir manevravimo įrenginių</t>
  </si>
  <si>
    <t>Krovinių terminalų</t>
  </si>
  <si>
    <t>* Pajamos ir pajamų pokytis pateiktas pagal 11-os geležinkelių paslaugų įrenginių operatorių, kurie teikė paslaugas per 2023 m. II pusmetį ir 2024 m. I pusmetį, duomenis.</t>
  </si>
  <si>
    <t>Faktinė darbo apimtis pagal kryptis</t>
  </si>
  <si>
    <t>Užmokesčiai už minimalųjį prieigos paketą</t>
  </si>
  <si>
    <t xml:space="preserve">   - iš jų pajamos gautos iš užmokesčio už minimalųjį prieigos paketą</t>
  </si>
  <si>
    <t xml:space="preserve">    - Traukinių eismo įmokos</t>
  </si>
  <si>
    <t xml:space="preserve">    - Kontaktinio elektros tinklo naudojimo įmokos</t>
  </si>
  <si>
    <t xml:space="preserve">    - Paslaugų, priskirtų segmentui, įmokos</t>
  </si>
  <si>
    <t>5 lentelė. Geležinkelio įmonių (vežėjų) faktinė darbo apimtis pagal traukos rūšį mlrd. bendrųjų bruto tkm ir dalis proc., 2023 m. II pusm. – 2024 m. I pusm.</t>
  </si>
  <si>
    <t>6 lentelė. Traukinių eismas mln. traukinio km ir pokytis proc., 2023 m. II pusm. – 2024 m. I pusm.</t>
  </si>
  <si>
    <t>7 lentelė. Keleivių, bagažo vežimo paslaugos – traukinių eismas mln. keleivio km ir pokytis proc., 2023 m. II pusm. – 2024 m. I pusm.</t>
  </si>
  <si>
    <t xml:space="preserve">8 lentelė. Keleivių, bagažo vežimo paslaugos – pervežtas keleivių skaičius mln. vnt. ir pokytis proc., 2023 m. II pusm. – 2024 m. I pusm.  </t>
  </si>
  <si>
    <t xml:space="preserve">10 lentelė. Krovinių vežimo paslaugų apimtis mlrd. neto tkm, dalis ir pokytis proc., 2023 m. II pusm. – 2024 m. I pusm.  </t>
  </si>
  <si>
    <t xml:space="preserve">11 lentelė. Geležinkelio įmonių (vežėjų) pajamos, gautos teikiant krovinių ir keleivių, bagažo vežimo paslaugas mln. eurų ir pokytis proc., 2023 m. II pusm. – 2024 m. I pusm.  </t>
  </si>
  <si>
    <t xml:space="preserve">12 lentelė. Geležinkelio įmonių (vežėjų) sumokėti užmokesčiai  už naudojimąsi viešąja geležinkelių infrastruktūra mln. eurų ir pokytis proc., 2023 m. II pusm. – 2024 m. I pusm.  </t>
  </si>
  <si>
    <t xml:space="preserve">13 lentelė. Viešosios geležinkelių infrastruktūros valdytojo pajamos mln. eurų ir pokytis proc., 2023 m. II pusm. – 2024 m. I pusm.  </t>
  </si>
  <si>
    <t xml:space="preserve">16 lentelė. Traukinių punktualumas proc., 2023 m. II pusm. – 2024 m. I pusm.  </t>
  </si>
  <si>
    <t>2024 I rinkos dalis</t>
  </si>
  <si>
    <t>2023 II rinkos dalis</t>
  </si>
  <si>
    <t>Krovinių vežimo rinka</t>
  </si>
  <si>
    <t>Keleivių vežimo rinka</t>
  </si>
  <si>
    <t>UAB LTG Link</t>
  </si>
  <si>
    <t xml:space="preserve">  -Elektrine trauka</t>
  </si>
  <si>
    <t xml:space="preserve">  -Neelektrine trauka</t>
  </si>
  <si>
    <t xml:space="preserve"> -Neelektrine trauka</t>
  </si>
  <si>
    <t>Pardavimo kanalai</t>
  </si>
  <si>
    <t xml:space="preserve">9 lentelė. Keleivių, bagažo vežimo paslaugos – parduotų bilietų skaičius pagal pardavimo vietas mln. vnt., 2023 m. II pusm. – 2024 m. I pusm.  </t>
  </si>
  <si>
    <t xml:space="preserve">    - Krovinių vežimo geležinkelių transportu paslaugų 1 520 mm pločio vėžės geležinkelių tinkle, kai kroviniai vežami iš trečiųjų šalių ar į jas, įmokos</t>
  </si>
  <si>
    <t xml:space="preserve">15 lentelė. Geležinkelių paslaugų įrenginių operatorių rinkos dalis pagal pajamų iš geležinkelių paslaugų įrenginiuose teikiamų su geležinkelių transportu susijusių pagrindinių paslaugų proc., 2023 m. II pusm. – 2024 m. I pusm. </t>
  </si>
  <si>
    <t>Geležinkelių paslaugų įrenginių operatoriai</t>
  </si>
  <si>
    <t>2 lentelė. Geležinkelio įmonių (vežėjų) faktinė darbo apimtis mlrd. bendrųjų bruto tkm ir pokytis proc., 2023 m. II pusm. – 2024 m. I pusm.</t>
  </si>
  <si>
    <t>3 lentelė. Geležinkelio įmonių (vežėjų) faktinė darbo apimtis pagal kryptis mlrd. bendrųjų bruto tkm ir pokytis proc., 2023 m. II pusm. – 2024 m. I pusm.</t>
  </si>
  <si>
    <t>4 lentelė. Geležinkelio įmonių (vežėjų) užimama rinkos dalis pagal faktinę darbo apimtį proc., 2023 m. II pusm. – 2024 m. I pusm.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</si>
</sst>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0.0%"/>
  </numFmts>
  <fonts count="30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8"/>
      <color rgb="FF000000"/>
      <name val="Arial"/>
      <family val="2"/>
      <charset val="186"/>
    </font>
    <font>
      <b/>
      <sz val="10"/>
      <color rgb="FFE36C0A"/>
      <name val="Arial"/>
      <family val="2"/>
      <charset val="186"/>
    </font>
    <font>
      <sz val="8"/>
      <color rgb="FF000000"/>
      <name val="Arial"/>
      <family val="2"/>
      <charset val="186"/>
    </font>
    <font>
      <sz val="8"/>
      <color theme="1"/>
      <name val="Arial"/>
      <family val="2"/>
      <charset val="186"/>
    </font>
    <font>
      <b/>
      <sz val="8"/>
      <color theme="1"/>
      <name val="Arial"/>
      <family val="2"/>
      <charset val="186"/>
    </font>
    <font>
      <sz val="8"/>
      <name val="Calibri"/>
      <family val="2"/>
      <charset val="186"/>
      <scheme val="minor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8"/>
      <color rgb="FFFF0000"/>
      <name val="Arial"/>
      <family val="2"/>
      <charset val="186"/>
    </font>
    <font>
      <sz val="8"/>
      <color theme="1"/>
      <name val="Aptos"/>
      <family val="2"/>
    </font>
    <font>
      <sz val="10"/>
      <color rgb="FFFF0000"/>
      <name val="Arial"/>
      <family val="2"/>
      <charset val="186"/>
    </font>
    <font>
      <sz val="11"/>
      <name val="Calibri"/>
      <family val="2"/>
      <scheme val="minor"/>
    </font>
    <font>
      <sz val="11"/>
      <name val="Calibri "/>
    </font>
    <font>
      <sz val="8"/>
      <name val="Calibri "/>
    </font>
    <font>
      <sz val="11"/>
      <color rgb="FFFF0000"/>
      <name val="Calibri"/>
      <family val="2"/>
      <charset val="186"/>
      <scheme val="minor"/>
    </font>
    <font>
      <i/>
      <sz val="8"/>
      <name val="Arial"/>
      <family val="2"/>
      <charset val="186"/>
    </font>
    <font>
      <strike/>
      <sz val="10"/>
      <color rgb="FFFF0000"/>
      <name val="Arial"/>
      <family val="2"/>
      <charset val="186"/>
    </font>
    <font>
      <sz val="10"/>
      <color rgb="FF00B050"/>
      <name val="Arial"/>
      <family val="2"/>
      <charset val="186"/>
    </font>
    <font>
      <strike/>
      <sz val="8"/>
      <color rgb="FFFF0000"/>
      <name val="Arial"/>
      <family val="2"/>
      <charset val="186"/>
    </font>
    <font>
      <strike/>
      <sz val="11"/>
      <color rgb="FFFF0000"/>
      <name val="Calibri"/>
      <family val="2"/>
      <charset val="186"/>
      <scheme val="minor"/>
    </font>
    <font>
      <strike/>
      <sz val="11"/>
      <color theme="1"/>
      <name val="Calibri"/>
      <family val="2"/>
      <charset val="186"/>
      <scheme val="minor"/>
    </font>
    <font>
      <strike/>
      <sz val="10"/>
      <name val="Arial"/>
      <family val="2"/>
      <charset val="186"/>
    </font>
    <font>
      <sz val="11"/>
      <color rgb="FF00B050"/>
      <name val="Calibri"/>
      <family val="2"/>
      <charset val="186"/>
      <scheme val="minor"/>
    </font>
    <font>
      <b/>
      <sz val="8"/>
      <name val="Calibri "/>
    </font>
    <font>
      <b/>
      <sz val="10"/>
      <color rgb="FFFF0000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2" fillId="0" borderId="0"/>
    <xf numFmtId="164" fontId="4" fillId="0" borderId="0" applyFont="0" applyFill="0" applyBorder="0" applyAlignment="0" applyProtection="0"/>
    <xf numFmtId="0" fontId="1" fillId="0" borderId="0"/>
    <xf numFmtId="0" fontId="1" fillId="4" borderId="3" applyNumberFormat="0" applyFont="0" applyAlignment="0" applyProtection="0"/>
  </cellStyleXfs>
  <cellXfs count="171">
    <xf numFmtId="0" fontId="0" fillId="0" borderId="0" xfId="0"/>
    <xf numFmtId="0" fontId="2" fillId="0" borderId="0" xfId="1"/>
    <xf numFmtId="0" fontId="2" fillId="0" borderId="0" xfId="1" applyAlignment="1">
      <alignment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11" fillId="0" borderId="0" xfId="1" applyFont="1" applyAlignment="1">
      <alignment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center" vertical="center" wrapText="1"/>
    </xf>
    <xf numFmtId="10" fontId="8" fillId="0" borderId="1" xfId="0" applyNumberFormat="1" applyFont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0" fontId="11" fillId="0" borderId="0" xfId="1" applyFont="1"/>
    <xf numFmtId="10" fontId="8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10" fontId="8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wrapText="1"/>
    </xf>
    <xf numFmtId="0" fontId="2" fillId="0" borderId="0" xfId="1" applyAlignment="1">
      <alignment horizontal="left"/>
    </xf>
    <xf numFmtId="4" fontId="2" fillId="0" borderId="0" xfId="1" applyNumberFormat="1" applyAlignment="1">
      <alignment horizontal="center" vertical="center"/>
    </xf>
    <xf numFmtId="10" fontId="0" fillId="0" borderId="0" xfId="0" applyNumberFormat="1"/>
    <xf numFmtId="10" fontId="8" fillId="0" borderId="0" xfId="0" applyNumberFormat="1" applyFont="1" applyAlignment="1">
      <alignment horizontal="center"/>
    </xf>
    <xf numFmtId="0" fontId="11" fillId="0" borderId="1" xfId="1" applyFont="1" applyBorder="1" applyAlignment="1">
      <alignment horizontal="left" vertical="center"/>
    </xf>
    <xf numFmtId="4" fontId="11" fillId="0" borderId="1" xfId="1" applyNumberFormat="1" applyFont="1" applyBorder="1" applyAlignment="1">
      <alignment horizontal="center" vertical="center"/>
    </xf>
    <xf numFmtId="10" fontId="11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horizontal="left" vertical="center"/>
    </xf>
    <xf numFmtId="0" fontId="12" fillId="0" borderId="1" xfId="1" applyFont="1" applyBorder="1" applyAlignment="1">
      <alignment horizontal="center" vertical="center"/>
    </xf>
    <xf numFmtId="0" fontId="11" fillId="0" borderId="0" xfId="1" applyFont="1" applyAlignment="1">
      <alignment horizontal="left" vertical="center"/>
    </xf>
    <xf numFmtId="4" fontId="11" fillId="0" borderId="0" xfId="1" applyNumberFormat="1" applyFont="1" applyAlignment="1">
      <alignment horizontal="center" vertical="center"/>
    </xf>
    <xf numFmtId="10" fontId="11" fillId="0" borderId="0" xfId="1" applyNumberFormat="1" applyFont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left"/>
    </xf>
    <xf numFmtId="4" fontId="2" fillId="0" borderId="0" xfId="1" applyNumberFormat="1"/>
    <xf numFmtId="10" fontId="0" fillId="0" borderId="0" xfId="0" applyNumberFormat="1" applyAlignment="1">
      <alignment horizontal="left"/>
    </xf>
    <xf numFmtId="4" fontId="11" fillId="0" borderId="0" xfId="0" applyNumberFormat="1" applyFont="1" applyAlignment="1">
      <alignment horizontal="center" vertical="center" wrapText="1"/>
    </xf>
    <xf numFmtId="0" fontId="9" fillId="0" borderId="1" xfId="1" applyFont="1" applyBorder="1" applyAlignment="1">
      <alignment horizontal="left" vertical="center"/>
    </xf>
    <xf numFmtId="0" fontId="11" fillId="0" borderId="1" xfId="1" applyFont="1" applyBorder="1" applyAlignment="1">
      <alignment horizontal="left" vertical="center" wrapText="1"/>
    </xf>
    <xf numFmtId="0" fontId="11" fillId="0" borderId="1" xfId="1" quotePrefix="1" applyFont="1" applyBorder="1" applyAlignment="1">
      <alignment horizontal="left" vertical="center" wrapText="1"/>
    </xf>
    <xf numFmtId="0" fontId="11" fillId="0" borderId="0" xfId="1" quotePrefix="1" applyFont="1" applyAlignment="1">
      <alignment horizontal="left" vertical="center" wrapText="1"/>
    </xf>
    <xf numFmtId="4" fontId="12" fillId="0" borderId="1" xfId="1" applyNumberFormat="1" applyFont="1" applyBorder="1" applyAlignment="1">
      <alignment horizontal="center" vertical="center"/>
    </xf>
    <xf numFmtId="10" fontId="12" fillId="0" borderId="1" xfId="1" applyNumberFormat="1" applyFont="1" applyBorder="1" applyAlignment="1">
      <alignment horizontal="center" vertical="center"/>
    </xf>
    <xf numFmtId="0" fontId="12" fillId="0" borderId="0" xfId="1" quotePrefix="1" applyFont="1" applyAlignment="1">
      <alignment horizontal="left" vertical="center" wrapText="1"/>
    </xf>
    <xf numFmtId="4" fontId="12" fillId="0" borderId="0" xfId="1" applyNumberFormat="1" applyFont="1" applyAlignment="1">
      <alignment horizontal="center" vertical="center"/>
    </xf>
    <xf numFmtId="10" fontId="12" fillId="0" borderId="0" xfId="1" applyNumberFormat="1" applyFont="1" applyAlignment="1">
      <alignment horizontal="center" vertical="center"/>
    </xf>
    <xf numFmtId="0" fontId="3" fillId="0" borderId="0" xfId="1" applyFont="1"/>
    <xf numFmtId="0" fontId="0" fillId="0" borderId="0" xfId="0" applyAlignment="1">
      <alignment horizontal="left" vertical="top"/>
    </xf>
    <xf numFmtId="10" fontId="1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4" fontId="12" fillId="0" borderId="1" xfId="0" applyNumberFormat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10" fontId="11" fillId="0" borderId="1" xfId="1" applyNumberFormat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1" fillId="0" borderId="1" xfId="1" applyFont="1" applyBorder="1" applyAlignment="1">
      <alignment vertical="center" wrapText="1" readingOrder="1"/>
    </xf>
    <xf numFmtId="0" fontId="12" fillId="0" borderId="1" xfId="1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2" fillId="0" borderId="0" xfId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9" fillId="0" borderId="1" xfId="1" applyFont="1" applyBorder="1" applyAlignment="1">
      <alignment horizontal="left" vertical="center" wrapText="1"/>
    </xf>
    <xf numFmtId="0" fontId="11" fillId="0" borderId="0" xfId="1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7" fillId="0" borderId="0" xfId="1" applyFont="1" applyAlignment="1">
      <alignment vertical="center" wrapText="1" readingOrder="1"/>
    </xf>
    <xf numFmtId="0" fontId="17" fillId="0" borderId="0" xfId="0" applyFont="1" applyAlignment="1">
      <alignment vertical="center" wrapText="1"/>
    </xf>
    <xf numFmtId="10" fontId="18" fillId="0" borderId="1" xfId="0" applyNumberFormat="1" applyFont="1" applyBorder="1" applyAlignment="1">
      <alignment horizontal="center" vertical="center"/>
    </xf>
    <xf numFmtId="0" fontId="8" fillId="5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15" fillId="0" borderId="0" xfId="1" applyFont="1"/>
    <xf numFmtId="0" fontId="13" fillId="0" borderId="0" xfId="1" applyFont="1"/>
    <xf numFmtId="0" fontId="7" fillId="5" borderId="1" xfId="0" applyFont="1" applyFill="1" applyBorder="1" applyAlignment="1">
      <alignment vertical="center" wrapText="1"/>
    </xf>
    <xf numFmtId="4" fontId="8" fillId="5" borderId="1" xfId="0" applyNumberFormat="1" applyFont="1" applyFill="1" applyBorder="1" applyAlignment="1">
      <alignment horizontal="center" vertical="center" wrapText="1"/>
    </xf>
    <xf numFmtId="10" fontId="7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wrapText="1"/>
    </xf>
    <xf numFmtId="4" fontId="9" fillId="5" borderId="1" xfId="0" applyNumberFormat="1" applyFont="1" applyFill="1" applyBorder="1" applyAlignment="1">
      <alignment horizontal="center" vertical="center"/>
    </xf>
    <xf numFmtId="10" fontId="5" fillId="5" borderId="1" xfId="0" applyNumberFormat="1" applyFont="1" applyFill="1" applyBorder="1" applyAlignment="1">
      <alignment horizontal="center" vertical="center" wrapText="1"/>
    </xf>
    <xf numFmtId="0" fontId="11" fillId="5" borderId="1" xfId="1" applyFont="1" applyFill="1" applyBorder="1" applyAlignment="1">
      <alignment horizontal="left" vertical="center"/>
    </xf>
    <xf numFmtId="4" fontId="11" fillId="5" borderId="1" xfId="1" applyNumberFormat="1" applyFont="1" applyFill="1" applyBorder="1" applyAlignment="1">
      <alignment horizontal="center" vertical="center"/>
    </xf>
    <xf numFmtId="10" fontId="11" fillId="5" borderId="1" xfId="1" applyNumberFormat="1" applyFont="1" applyFill="1" applyBorder="1" applyAlignment="1">
      <alignment horizontal="center" vertical="center"/>
    </xf>
    <xf numFmtId="0" fontId="12" fillId="5" borderId="1" xfId="1" applyFont="1" applyFill="1" applyBorder="1" applyAlignment="1">
      <alignment horizontal="left" vertical="center"/>
    </xf>
    <xf numFmtId="4" fontId="12" fillId="5" borderId="1" xfId="1" applyNumberFormat="1" applyFont="1" applyFill="1" applyBorder="1" applyAlignment="1">
      <alignment horizontal="center" vertical="center"/>
    </xf>
    <xf numFmtId="10" fontId="12" fillId="5" borderId="1" xfId="1" applyNumberFormat="1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left" vertical="center" wrapText="1"/>
    </xf>
    <xf numFmtId="4" fontId="11" fillId="5" borderId="1" xfId="0" applyNumberFormat="1" applyFont="1" applyFill="1" applyBorder="1" applyAlignment="1">
      <alignment horizontal="center" vertical="center" wrapText="1"/>
    </xf>
    <xf numFmtId="4" fontId="12" fillId="5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20" fillId="5" borderId="1" xfId="1" quotePrefix="1" applyFont="1" applyFill="1" applyBorder="1" applyAlignment="1">
      <alignment horizontal="left" vertical="center" wrapText="1"/>
    </xf>
    <xf numFmtId="4" fontId="20" fillId="5" borderId="1" xfId="1" applyNumberFormat="1" applyFont="1" applyFill="1" applyBorder="1" applyAlignment="1">
      <alignment horizontal="center" vertical="center"/>
    </xf>
    <xf numFmtId="10" fontId="20" fillId="5" borderId="1" xfId="1" applyNumberFormat="1" applyFont="1" applyFill="1" applyBorder="1" applyAlignment="1">
      <alignment horizontal="center" vertical="center"/>
    </xf>
    <xf numFmtId="0" fontId="12" fillId="5" borderId="1" xfId="1" quotePrefix="1" applyFont="1" applyFill="1" applyBorder="1" applyAlignment="1">
      <alignment horizontal="left" vertical="center" wrapText="1"/>
    </xf>
    <xf numFmtId="0" fontId="11" fillId="5" borderId="1" xfId="1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left" vertical="top" wrapText="1"/>
    </xf>
    <xf numFmtId="0" fontId="11" fillId="5" borderId="1" xfId="1" applyFont="1" applyFill="1" applyBorder="1" applyAlignment="1">
      <alignment horizontal="center" vertical="center" wrapText="1"/>
    </xf>
    <xf numFmtId="10" fontId="11" fillId="5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" fontId="9" fillId="0" borderId="0" xfId="0" applyNumberFormat="1" applyFont="1" applyAlignment="1">
      <alignment horizontal="center" vertical="center"/>
    </xf>
    <xf numFmtId="10" fontId="5" fillId="0" borderId="0" xfId="0" applyNumberFormat="1" applyFont="1" applyAlignment="1">
      <alignment horizontal="center" vertical="center" wrapText="1"/>
    </xf>
    <xf numFmtId="0" fontId="21" fillId="0" borderId="0" xfId="1" applyFont="1"/>
    <xf numFmtId="0" fontId="9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10" fontId="8" fillId="5" borderId="1" xfId="0" applyNumberFormat="1" applyFont="1" applyFill="1" applyBorder="1" applyAlignment="1">
      <alignment horizontal="center" vertical="center" wrapText="1"/>
    </xf>
    <xf numFmtId="10" fontId="8" fillId="5" borderId="1" xfId="0" applyNumberFormat="1" applyFont="1" applyFill="1" applyBorder="1" applyAlignment="1">
      <alignment horizontal="center" vertical="center"/>
    </xf>
    <xf numFmtId="0" fontId="22" fillId="0" borderId="0" xfId="1" applyFont="1"/>
    <xf numFmtId="0" fontId="8" fillId="5" borderId="1" xfId="0" applyFont="1" applyFill="1" applyBorder="1" applyAlignment="1">
      <alignment horizontal="left" vertical="top" wrapText="1"/>
    </xf>
    <xf numFmtId="10" fontId="25" fillId="0" borderId="0" xfId="0" applyNumberFormat="1" applyFont="1"/>
    <xf numFmtId="0" fontId="26" fillId="0" borderId="0" xfId="1" applyFont="1"/>
    <xf numFmtId="10" fontId="27" fillId="0" borderId="0" xfId="0" applyNumberFormat="1" applyFont="1"/>
    <xf numFmtId="0" fontId="11" fillId="5" borderId="1" xfId="1" applyFont="1" applyFill="1" applyBorder="1" applyAlignment="1">
      <alignment horizontal="center" vertical="center"/>
    </xf>
    <xf numFmtId="0" fontId="21" fillId="0" borderId="0" xfId="1" applyFont="1" applyAlignment="1">
      <alignment horizontal="left" vertical="center"/>
    </xf>
    <xf numFmtId="10" fontId="18" fillId="5" borderId="1" xfId="0" applyNumberFormat="1" applyFont="1" applyFill="1" applyBorder="1" applyAlignment="1">
      <alignment horizontal="center" vertical="center"/>
    </xf>
    <xf numFmtId="0" fontId="12" fillId="5" borderId="1" xfId="1" applyFont="1" applyFill="1" applyBorder="1" applyAlignment="1">
      <alignment vertical="center" wrapText="1" readingOrder="1"/>
    </xf>
    <xf numFmtId="10" fontId="28" fillId="5" borderId="1" xfId="0" applyNumberFormat="1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vertical="center" wrapText="1"/>
    </xf>
    <xf numFmtId="0" fontId="24" fillId="0" borderId="0" xfId="0" applyFont="1" applyAlignment="1">
      <alignment horizontal="left" vertical="top"/>
    </xf>
    <xf numFmtId="0" fontId="21" fillId="0" borderId="0" xfId="1" applyFont="1" applyAlignment="1">
      <alignment vertical="top"/>
    </xf>
    <xf numFmtId="0" fontId="23" fillId="0" borderId="0" xfId="1" applyFont="1"/>
    <xf numFmtId="0" fontId="21" fillId="0" borderId="0" xfId="1" applyFont="1" applyAlignment="1">
      <alignment horizontal="left"/>
    </xf>
    <xf numFmtId="4" fontId="7" fillId="5" borderId="1" xfId="0" applyNumberFormat="1" applyFont="1" applyFill="1" applyBorder="1" applyAlignment="1">
      <alignment horizontal="center" vertical="center" wrapText="1"/>
    </xf>
    <xf numFmtId="4" fontId="7" fillId="5" borderId="2" xfId="0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top" wrapText="1"/>
    </xf>
    <xf numFmtId="4" fontId="11" fillId="0" borderId="1" xfId="0" applyNumberFormat="1" applyFont="1" applyBorder="1" applyAlignment="1">
      <alignment horizontal="left" vertical="top" wrapText="1"/>
    </xf>
    <xf numFmtId="4" fontId="12" fillId="0" borderId="1" xfId="0" applyNumberFormat="1" applyFont="1" applyBorder="1" applyAlignment="1">
      <alignment horizontal="left" vertical="center" wrapText="1"/>
    </xf>
    <xf numFmtId="4" fontId="13" fillId="0" borderId="0" xfId="0" applyNumberFormat="1" applyFont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10" fontId="8" fillId="0" borderId="1" xfId="0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left" vertical="center"/>
    </xf>
    <xf numFmtId="4" fontId="9" fillId="0" borderId="1" xfId="0" applyNumberFormat="1" applyFont="1" applyFill="1" applyBorder="1" applyAlignment="1">
      <alignment horizontal="center" vertical="center"/>
    </xf>
    <xf numFmtId="10" fontId="5" fillId="0" borderId="1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11" fillId="3" borderId="1" xfId="0" applyFont="1" applyFill="1" applyBorder="1" applyAlignment="1">
      <alignment horizontal="left" vertical="center" wrapText="1"/>
    </xf>
    <xf numFmtId="4" fontId="11" fillId="3" borderId="1" xfId="0" applyNumberFormat="1" applyFont="1" applyFill="1" applyBorder="1" applyAlignment="1">
      <alignment horizontal="center" vertical="center" wrapText="1"/>
    </xf>
    <xf numFmtId="10" fontId="11" fillId="3" borderId="1" xfId="1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4" fontId="12" fillId="3" borderId="1" xfId="0" applyNumberFormat="1" applyFont="1" applyFill="1" applyBorder="1" applyAlignment="1">
      <alignment horizontal="center" vertical="center" wrapText="1"/>
    </xf>
    <xf numFmtId="10" fontId="12" fillId="3" borderId="1" xfId="1" applyNumberFormat="1" applyFont="1" applyFill="1" applyBorder="1" applyAlignment="1">
      <alignment horizontal="center" vertical="center"/>
    </xf>
    <xf numFmtId="0" fontId="2" fillId="0" borderId="0" xfId="1" applyBorder="1"/>
    <xf numFmtId="0" fontId="12" fillId="0" borderId="0" xfId="0" applyFont="1" applyBorder="1" applyAlignment="1">
      <alignment horizontal="center" vertical="center" wrapText="1"/>
    </xf>
    <xf numFmtId="10" fontId="11" fillId="0" borderId="0" xfId="0" applyNumberFormat="1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/>
    </xf>
    <xf numFmtId="10" fontId="11" fillId="5" borderId="1" xfId="0" applyNumberFormat="1" applyFont="1" applyFill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10" fontId="12" fillId="5" borderId="1" xfId="0" applyNumberFormat="1" applyFont="1" applyFill="1" applyBorder="1" applyAlignment="1">
      <alignment horizontal="center" vertical="center"/>
    </xf>
    <xf numFmtId="0" fontId="11" fillId="5" borderId="1" xfId="4" applyFont="1" applyFill="1" applyBorder="1" applyAlignment="1">
      <alignment horizontal="left" vertical="top" wrapText="1"/>
    </xf>
    <xf numFmtId="10" fontId="11" fillId="5" borderId="1" xfId="0" applyNumberFormat="1" applyFont="1" applyFill="1" applyBorder="1" applyAlignment="1">
      <alignment horizontal="center" vertical="center" wrapText="1"/>
    </xf>
    <xf numFmtId="4" fontId="5" fillId="5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3" fillId="2" borderId="0" xfId="1" applyFont="1" applyFill="1" applyAlignment="1">
      <alignment horizontal="center" vertical="center"/>
    </xf>
    <xf numFmtId="4" fontId="11" fillId="5" borderId="1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</cellXfs>
  <cellStyles count="5">
    <cellStyle name="Comma 2" xfId="2"/>
    <cellStyle name="Normal" xfId="0" builtinId="0"/>
    <cellStyle name="Normal 2" xfId="1"/>
    <cellStyle name="Normal 9" xfId="3"/>
    <cellStyle name="Note" xfId="4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rrrt-my.sharepoint.com/personal/rita_liuokaityte_rrt_lt/Documents/Dokumentai/Rita_L/Gelezinkeliai/Statistika/Pusmetines/2024_I_pusm/Grafik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ntelė GPĮ pokytis pagal r (2)"/>
      <sheetName val="GPĮ operatoriai (2)"/>
      <sheetName val="Valdytojas"/>
      <sheetName val="Sheet9"/>
      <sheetName val="Pajamos"/>
      <sheetName val="GPĮ operatoriai"/>
      <sheetName val="Vežėjai"/>
      <sheetName val="Sheet8"/>
      <sheetName val="Sheet7"/>
      <sheetName val="Sheet5"/>
      <sheetName val="Sheet6"/>
      <sheetName val="UMPP užmokesčiai"/>
      <sheetName val="Sheet4"/>
      <sheetName val="Pajamos 2"/>
      <sheetName val="Sheet2"/>
      <sheetName val="Sheet3"/>
      <sheetName val="1 Faktinė traukinių darbo apim"/>
      <sheetName val="Evaldo lentelės ataskaitai"/>
      <sheetName val="Vežėjų užmokesčiai už MPP "/>
      <sheetName val="Energijos išlaidos lyginant su "/>
      <sheetName val="Vežėjų užmokesčiai pagal įmokas"/>
      <sheetName val="Paslaugų priskirtų segmentui įm"/>
      <sheetName val="Vežėjų užmokesčiai už MPP"/>
      <sheetName val="Vežėjų užmokestis už MPP"/>
      <sheetName val="Krovinių vežimo rinka pagal kry"/>
      <sheetName val="Vežėjų pajamos"/>
      <sheetName val="2_rinka_graf_lent"/>
      <sheetName val="3 Krovinių vežimo apimtis "/>
      <sheetName val="Užimama rinkos dalis"/>
      <sheetName val="2 Traukinių eismas "/>
      <sheetName val="Faktinė darbo apimtis pagal tra"/>
      <sheetName val="Lentelė GPĮ pokytis pagal rūšis"/>
      <sheetName val="Traukinių punktualumas"/>
      <sheetName val="Vežėjų užimama rinkos dali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>
        <row r="3">
          <cell r="B3">
            <v>100695</v>
          </cell>
          <cell r="C3">
            <v>88431</v>
          </cell>
        </row>
        <row r="4">
          <cell r="B4">
            <v>41164</v>
          </cell>
          <cell r="C4">
            <v>40989</v>
          </cell>
        </row>
        <row r="5">
          <cell r="B5">
            <v>59531</v>
          </cell>
          <cell r="C5">
            <v>47442</v>
          </cell>
        </row>
        <row r="6">
          <cell r="B6">
            <v>29840</v>
          </cell>
          <cell r="C6">
            <v>31567</v>
          </cell>
        </row>
        <row r="7">
          <cell r="B7">
            <v>17184</v>
          </cell>
          <cell r="C7">
            <v>15783</v>
          </cell>
        </row>
        <row r="9">
          <cell r="B9">
            <v>46297</v>
          </cell>
          <cell r="C9">
            <v>771</v>
          </cell>
        </row>
        <row r="10">
          <cell r="B10">
            <v>7942</v>
          </cell>
          <cell r="C10">
            <v>665</v>
          </cell>
        </row>
        <row r="11">
          <cell r="B11">
            <v>38355</v>
          </cell>
          <cell r="C11">
            <v>106</v>
          </cell>
        </row>
      </sheetData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1"/>
  <sheetViews>
    <sheetView tabSelected="1" zoomScale="110" zoomScaleNormal="110" zoomScaleSheetLayoutView="90" workbookViewId="0">
      <selection activeCell="G12" sqref="G12"/>
    </sheetView>
  </sheetViews>
  <sheetFormatPr defaultColWidth="8.88671875" defaultRowHeight="13.2"/>
  <cols>
    <col min="1" max="1" width="42.5546875" style="2" customWidth="1"/>
    <col min="2" max="3" width="15.5546875" style="1" customWidth="1"/>
    <col min="4" max="4" width="17.33203125" style="1" bestFit="1" customWidth="1"/>
    <col min="5" max="5" width="15.5546875" style="1" customWidth="1"/>
    <col min="6" max="6" width="15.88671875" style="1" customWidth="1"/>
    <col min="7" max="7" width="13.109375" style="1" bestFit="1" customWidth="1"/>
    <col min="8" max="16384" width="8.88671875" style="1"/>
  </cols>
  <sheetData>
    <row r="1" spans="1:10">
      <c r="A1" s="168" t="s">
        <v>3</v>
      </c>
      <c r="B1" s="168"/>
      <c r="C1" s="168"/>
      <c r="D1" s="168"/>
      <c r="E1" s="168"/>
      <c r="F1" s="168"/>
      <c r="G1" s="168"/>
      <c r="H1" s="168"/>
    </row>
    <row r="3" spans="1:10">
      <c r="A3" s="3" t="s">
        <v>25</v>
      </c>
      <c r="B3" s="3"/>
      <c r="C3" s="3"/>
      <c r="D3" s="3"/>
    </row>
    <row r="4" spans="1:10">
      <c r="A4" s="10" t="s">
        <v>24</v>
      </c>
      <c r="B4" s="11" t="s">
        <v>40</v>
      </c>
      <c r="C4" s="11" t="s">
        <v>41</v>
      </c>
      <c r="D4" s="12" t="s">
        <v>4</v>
      </c>
    </row>
    <row r="5" spans="1:10">
      <c r="A5" s="84" t="s">
        <v>7</v>
      </c>
      <c r="B5" s="85">
        <v>1</v>
      </c>
      <c r="C5" s="85">
        <v>1</v>
      </c>
      <c r="D5" s="86">
        <v>0</v>
      </c>
    </row>
    <row r="6" spans="1:10">
      <c r="A6" s="9" t="s">
        <v>5</v>
      </c>
      <c r="B6" s="13">
        <v>4</v>
      </c>
      <c r="C6" s="13">
        <v>5</v>
      </c>
      <c r="D6" s="13">
        <v>1</v>
      </c>
    </row>
    <row r="7" spans="1:10">
      <c r="A7" s="87" t="s">
        <v>6</v>
      </c>
      <c r="B7" s="86">
        <v>11</v>
      </c>
      <c r="C7" s="86">
        <v>24</v>
      </c>
      <c r="D7" s="86">
        <v>13</v>
      </c>
    </row>
    <row r="8" spans="1:10">
      <c r="A8" s="8"/>
    </row>
    <row r="9" spans="1:10">
      <c r="A9" s="3" t="s">
        <v>99</v>
      </c>
      <c r="B9" s="3"/>
      <c r="C9" s="3"/>
      <c r="D9" s="3"/>
      <c r="J9" s="88"/>
    </row>
    <row r="10" spans="1:10" ht="14.4">
      <c r="A10" s="14" t="s">
        <v>42</v>
      </c>
      <c r="B10" s="11" t="s">
        <v>40</v>
      </c>
      <c r="C10" s="11" t="s">
        <v>41</v>
      </c>
      <c r="D10" s="12" t="s">
        <v>4</v>
      </c>
      <c r="F10" s="47"/>
    </row>
    <row r="11" spans="1:10" ht="14.4">
      <c r="A11" s="90" t="s">
        <v>10</v>
      </c>
      <c r="B11" s="91">
        <v>6.53</v>
      </c>
      <c r="C11" s="91">
        <v>5.84</v>
      </c>
      <c r="D11" s="92">
        <f>((C11*100/B11)-100)/100</f>
        <v>-0.10566615620214392</v>
      </c>
      <c r="F11" s="47"/>
    </row>
    <row r="12" spans="1:10" ht="14.4">
      <c r="A12" s="15" t="s">
        <v>12</v>
      </c>
      <c r="B12" s="16">
        <v>1.3240000000000001</v>
      </c>
      <c r="C12" s="16">
        <v>1.32</v>
      </c>
      <c r="D12" s="18">
        <f>((C12*100/B12)-100)/100</f>
        <v>-3.0211480362538623E-3</v>
      </c>
      <c r="F12" s="50"/>
    </row>
    <row r="13" spans="1:10" ht="14.4">
      <c r="A13" s="90" t="s">
        <v>11</v>
      </c>
      <c r="B13" s="91">
        <v>0.54300000000000004</v>
      </c>
      <c r="C13" s="91">
        <v>0.61299999999999999</v>
      </c>
      <c r="D13" s="92">
        <f t="shared" ref="D13:D15" si="0">((C13*100/B13)-100)/100</f>
        <v>0.12891344383057074</v>
      </c>
      <c r="F13" s="50"/>
    </row>
    <row r="14" spans="1:10" ht="14.4">
      <c r="A14" s="15" t="s">
        <v>12</v>
      </c>
      <c r="B14" s="16">
        <v>0.1</v>
      </c>
      <c r="C14" s="16">
        <v>0.14000000000000001</v>
      </c>
      <c r="D14" s="18">
        <f t="shared" si="0"/>
        <v>0.4</v>
      </c>
      <c r="F14" s="50"/>
    </row>
    <row r="15" spans="1:10" ht="14.4">
      <c r="A15" s="93" t="s">
        <v>0</v>
      </c>
      <c r="B15" s="94">
        <v>7.07</v>
      </c>
      <c r="C15" s="94">
        <v>6.45</v>
      </c>
      <c r="D15" s="95">
        <f t="shared" si="0"/>
        <v>-8.769448373408778E-2</v>
      </c>
      <c r="F15" s="47"/>
    </row>
    <row r="16" spans="1:10" ht="14.4">
      <c r="A16" s="115"/>
      <c r="B16" s="116"/>
      <c r="C16" s="116"/>
      <c r="D16" s="117"/>
      <c r="F16" s="47"/>
    </row>
    <row r="17" spans="1:10">
      <c r="A17" s="3" t="s">
        <v>100</v>
      </c>
      <c r="B17" s="3"/>
      <c r="C17" s="3"/>
      <c r="D17" s="3"/>
      <c r="J17" s="88"/>
    </row>
    <row r="18" spans="1:10" ht="14.4">
      <c r="A18" s="14" t="s">
        <v>71</v>
      </c>
      <c r="B18" s="11" t="s">
        <v>40</v>
      </c>
      <c r="C18" s="11" t="s">
        <v>41</v>
      </c>
      <c r="D18" s="12" t="s">
        <v>4</v>
      </c>
      <c r="E18" s="118"/>
      <c r="F18" s="47"/>
    </row>
    <row r="19" spans="1:10" ht="14.4">
      <c r="A19" s="84" t="s">
        <v>8</v>
      </c>
      <c r="B19" s="91">
        <v>4.6660000000000004</v>
      </c>
      <c r="C19" s="91">
        <v>4.1050000000000004</v>
      </c>
      <c r="D19" s="121">
        <f>((C19*100/B19)-100)/100</f>
        <v>-0.12023146163737679</v>
      </c>
      <c r="E19" s="88"/>
      <c r="F19" s="47"/>
    </row>
    <row r="20" spans="1:10" ht="14.4">
      <c r="A20" s="144" t="s">
        <v>9</v>
      </c>
      <c r="B20" s="145">
        <v>2.407</v>
      </c>
      <c r="C20" s="145">
        <v>2.3479999999999999</v>
      </c>
      <c r="D20" s="146">
        <f>((C20*100/B20)-100)/100</f>
        <v>-2.4511840465309548E-2</v>
      </c>
      <c r="E20" s="88"/>
      <c r="F20" s="47"/>
    </row>
    <row r="21" spans="1:10" ht="14.4">
      <c r="A21" s="84" t="s">
        <v>58</v>
      </c>
      <c r="B21" s="91">
        <v>1.4339999999999999</v>
      </c>
      <c r="C21" s="91">
        <v>1.466</v>
      </c>
      <c r="D21" s="121">
        <f>((C21*100/B21)-100)/100</f>
        <v>2.2315202231520174E-2</v>
      </c>
      <c r="E21" s="88"/>
      <c r="F21" s="47"/>
    </row>
    <row r="22" spans="1:10" ht="14.4">
      <c r="A22" s="147" t="s">
        <v>0</v>
      </c>
      <c r="B22" s="148">
        <v>7.07</v>
      </c>
      <c r="C22" s="148">
        <v>6.45</v>
      </c>
      <c r="D22" s="149">
        <f t="shared" ref="D22" si="1">((C22*100/B22)-100)/100</f>
        <v>-8.769448373408778E-2</v>
      </c>
      <c r="F22" s="48"/>
    </row>
    <row r="23" spans="1:10" ht="14.4">
      <c r="A23" s="3"/>
      <c r="B23" s="49"/>
      <c r="F23" s="48"/>
    </row>
    <row r="24" spans="1:10" ht="14.4">
      <c r="A24" s="3" t="s">
        <v>101</v>
      </c>
      <c r="B24" s="3"/>
      <c r="C24" s="3"/>
      <c r="D24" s="3"/>
      <c r="F24" s="48"/>
    </row>
    <row r="25" spans="1:10" s="20" customFormat="1" ht="10.199999999999999">
      <c r="A25" s="22" t="s">
        <v>23</v>
      </c>
      <c r="B25" s="11" t="s">
        <v>40</v>
      </c>
      <c r="C25" s="11" t="s">
        <v>41</v>
      </c>
      <c r="D25" s="12" t="s">
        <v>4</v>
      </c>
      <c r="F25" s="136"/>
    </row>
    <row r="26" spans="1:10" s="20" customFormat="1" ht="10.199999999999999">
      <c r="A26" s="90" t="s">
        <v>88</v>
      </c>
      <c r="B26" s="119"/>
      <c r="C26" s="119"/>
      <c r="D26" s="120"/>
      <c r="F26" s="89"/>
    </row>
    <row r="27" spans="1:10" s="20" customFormat="1" ht="10.199999999999999">
      <c r="A27" s="9" t="s">
        <v>13</v>
      </c>
      <c r="B27" s="17">
        <v>0.98760000000000003</v>
      </c>
      <c r="C27" s="17">
        <v>0.95227343580124857</v>
      </c>
      <c r="D27" s="21">
        <v>-3.5299999999999998E-2</v>
      </c>
    </row>
    <row r="28" spans="1:10" s="20" customFormat="1" ht="10.199999999999999">
      <c r="A28" s="9" t="s">
        <v>14</v>
      </c>
      <c r="B28" s="17">
        <v>1.09E-2</v>
      </c>
      <c r="C28" s="17">
        <v>4.0910932702665513E-2</v>
      </c>
      <c r="D28" s="21">
        <v>0.03</v>
      </c>
    </row>
    <row r="29" spans="1:10" s="20" customFormat="1" ht="10.199999999999999">
      <c r="A29" s="9" t="s">
        <v>16</v>
      </c>
      <c r="B29" s="17">
        <v>0</v>
      </c>
      <c r="C29" s="17">
        <v>5.1999999999999998E-3</v>
      </c>
      <c r="D29" s="21">
        <v>5.1999999999999998E-3</v>
      </c>
    </row>
    <row r="30" spans="1:10" s="20" customFormat="1" ht="10.199999999999999">
      <c r="A30" s="9" t="s">
        <v>15</v>
      </c>
      <c r="B30" s="17">
        <v>1.5E-3</v>
      </c>
      <c r="C30" s="17">
        <v>1.6000000000000001E-3</v>
      </c>
      <c r="D30" s="21">
        <v>1E-4</v>
      </c>
    </row>
    <row r="31" spans="1:10" s="20" customFormat="1" ht="10.199999999999999">
      <c r="A31" s="90" t="s">
        <v>89</v>
      </c>
      <c r="B31" s="121"/>
      <c r="C31" s="121"/>
      <c r="D31" s="122"/>
    </row>
    <row r="32" spans="1:10" s="20" customFormat="1" ht="10.199999999999999">
      <c r="A32" s="9" t="s">
        <v>90</v>
      </c>
      <c r="B32" s="21">
        <v>1</v>
      </c>
      <c r="C32" s="21">
        <v>1</v>
      </c>
      <c r="D32" s="19">
        <v>0</v>
      </c>
    </row>
    <row r="33" spans="1:10" s="20" customFormat="1" ht="10.199999999999999">
      <c r="A33" s="7"/>
      <c r="B33" s="23"/>
      <c r="C33" s="23"/>
      <c r="D33" s="24"/>
    </row>
    <row r="34" spans="1:10">
      <c r="A34" s="3" t="s">
        <v>77</v>
      </c>
      <c r="B34" s="3"/>
      <c r="C34" s="3"/>
      <c r="D34" s="3"/>
      <c r="J34" s="118"/>
    </row>
    <row r="35" spans="1:10">
      <c r="A35" s="75" t="s">
        <v>43</v>
      </c>
      <c r="B35" s="11" t="s">
        <v>40</v>
      </c>
      <c r="C35" s="11" t="s">
        <v>41</v>
      </c>
      <c r="D35" s="45" t="s">
        <v>4</v>
      </c>
      <c r="E35" s="3"/>
    </row>
    <row r="36" spans="1:10">
      <c r="A36" s="105" t="s">
        <v>11</v>
      </c>
      <c r="B36" s="138">
        <v>0.76800000000000002</v>
      </c>
      <c r="C36" s="139">
        <v>0.69799999999999995</v>
      </c>
      <c r="D36" s="169">
        <f>C36-B36</f>
        <v>-7.0000000000000062E-2</v>
      </c>
      <c r="E36" s="150"/>
    </row>
    <row r="37" spans="1:10">
      <c r="A37" s="26" t="s">
        <v>91</v>
      </c>
      <c r="B37" s="27">
        <v>0.155</v>
      </c>
      <c r="C37" s="28">
        <v>0.155</v>
      </c>
      <c r="D37" s="170">
        <f>C37-B37</f>
        <v>0</v>
      </c>
      <c r="E37" s="3"/>
    </row>
    <row r="38" spans="1:10">
      <c r="A38" s="29" t="s">
        <v>92</v>
      </c>
      <c r="B38" s="27">
        <v>0.61299999999999999</v>
      </c>
      <c r="C38" s="28">
        <v>0.54200000000000004</v>
      </c>
      <c r="D38" s="170">
        <f t="shared" ref="D37:D42" si="2">C38-B38</f>
        <v>-7.0999999999999952E-2</v>
      </c>
      <c r="E38" s="3"/>
    </row>
    <row r="39" spans="1:10">
      <c r="A39" s="105" t="s">
        <v>17</v>
      </c>
      <c r="B39" s="138">
        <v>6.96</v>
      </c>
      <c r="C39" s="139">
        <v>5.8559999999999999</v>
      </c>
      <c r="D39" s="169">
        <f t="shared" si="2"/>
        <v>-1.1040000000000001</v>
      </c>
      <c r="E39" s="3"/>
    </row>
    <row r="40" spans="1:10">
      <c r="A40" s="29" t="s">
        <v>91</v>
      </c>
      <c r="B40" s="27">
        <v>4.9000000000000002E-2</v>
      </c>
      <c r="C40" s="28">
        <v>4.2999999999999997E-2</v>
      </c>
      <c r="D40" s="170">
        <f t="shared" si="2"/>
        <v>-6.0000000000000053E-3</v>
      </c>
      <c r="E40" s="3"/>
    </row>
    <row r="41" spans="1:10">
      <c r="A41" s="29" t="s">
        <v>93</v>
      </c>
      <c r="B41" s="27">
        <v>6.9109999999999996</v>
      </c>
      <c r="C41" s="28">
        <v>5.8129999999999997</v>
      </c>
      <c r="D41" s="170">
        <f t="shared" si="2"/>
        <v>-1.0979999999999999</v>
      </c>
      <c r="E41" s="3"/>
    </row>
    <row r="42" spans="1:10">
      <c r="A42" s="111" t="s">
        <v>0</v>
      </c>
      <c r="B42" s="166">
        <f>SUM(B36,B39)</f>
        <v>7.7279999999999998</v>
      </c>
      <c r="C42" s="166">
        <f>SUM(C36,C39)</f>
        <v>6.5540000000000003</v>
      </c>
      <c r="D42" s="169">
        <f t="shared" si="2"/>
        <v>-1.1739999999999995</v>
      </c>
      <c r="E42" s="3"/>
    </row>
    <row r="43" spans="1:10">
      <c r="A43" s="4"/>
      <c r="B43" s="34"/>
      <c r="C43" s="34"/>
      <c r="D43" s="3"/>
    </row>
    <row r="44" spans="1:10">
      <c r="A44" s="167" t="s">
        <v>78</v>
      </c>
      <c r="B44" s="167"/>
      <c r="C44" s="167"/>
      <c r="D44" s="167"/>
    </row>
    <row r="45" spans="1:10">
      <c r="A45" s="38" t="s">
        <v>44</v>
      </c>
      <c r="B45" s="11" t="s">
        <v>40</v>
      </c>
      <c r="C45" s="11" t="s">
        <v>41</v>
      </c>
      <c r="D45" s="69" t="s">
        <v>4</v>
      </c>
    </row>
    <row r="46" spans="1:10">
      <c r="A46" s="96" t="s">
        <v>11</v>
      </c>
      <c r="B46" s="97">
        <v>3.44</v>
      </c>
      <c r="C46" s="97">
        <v>3.3620000000000001</v>
      </c>
      <c r="D46" s="98">
        <f t="shared" ref="D46:D47" si="3">(C46*100/B46-100)/100</f>
        <v>-2.2674418604651123E-2</v>
      </c>
    </row>
    <row r="47" spans="1:10">
      <c r="A47" s="35" t="s">
        <v>17</v>
      </c>
      <c r="B47" s="36">
        <v>2.5499999999999998</v>
      </c>
      <c r="C47" s="36">
        <v>2.302</v>
      </c>
      <c r="D47" s="37">
        <f t="shared" si="3"/>
        <v>-9.7254901960784249E-2</v>
      </c>
      <c r="E47" s="31"/>
    </row>
    <row r="48" spans="1:10">
      <c r="A48" s="99" t="s">
        <v>0</v>
      </c>
      <c r="B48" s="100">
        <f>SUM(B46:B47)</f>
        <v>5.99</v>
      </c>
      <c r="C48" s="100">
        <f>SUM(C46:C47)</f>
        <v>5.6639999999999997</v>
      </c>
      <c r="D48" s="101">
        <f>((C48*100/B48)-100)/100</f>
        <v>-5.4424040066778048E-2</v>
      </c>
      <c r="E48" s="31"/>
    </row>
    <row r="49" spans="1:6">
      <c r="A49" s="40"/>
      <c r="B49" s="41"/>
      <c r="C49" s="41"/>
      <c r="D49" s="42"/>
      <c r="E49" s="31"/>
    </row>
    <row r="50" spans="1:6">
      <c r="A50" s="3" t="s">
        <v>79</v>
      </c>
      <c r="B50" s="3"/>
      <c r="C50" s="3"/>
      <c r="D50" s="3"/>
      <c r="E50" s="31"/>
    </row>
    <row r="51" spans="1:6">
      <c r="A51" s="38" t="s">
        <v>44</v>
      </c>
      <c r="B51" s="45" t="s">
        <v>1</v>
      </c>
      <c r="C51" s="45" t="s">
        <v>2</v>
      </c>
      <c r="D51" s="39" t="s">
        <v>4</v>
      </c>
      <c r="E51" s="31"/>
      <c r="F51" s="88"/>
    </row>
    <row r="52" spans="1:6">
      <c r="A52" s="102" t="s">
        <v>18</v>
      </c>
      <c r="B52" s="103">
        <v>207.79599999999999</v>
      </c>
      <c r="C52" s="103">
        <v>191.202</v>
      </c>
      <c r="D52" s="98">
        <f t="shared" ref="D52:D54" si="4">((C52*100/B52)-100)/100</f>
        <v>-7.9857167606691065E-2</v>
      </c>
      <c r="E52" s="31"/>
      <c r="F52" s="123"/>
    </row>
    <row r="53" spans="1:6">
      <c r="A53" s="151" t="s">
        <v>9</v>
      </c>
      <c r="B53" s="152">
        <v>48.124000000000002</v>
      </c>
      <c r="C53" s="152">
        <v>53.335000000000001</v>
      </c>
      <c r="D53" s="153">
        <f t="shared" si="4"/>
        <v>0.10828276951209376</v>
      </c>
      <c r="E53" s="31"/>
    </row>
    <row r="54" spans="1:6">
      <c r="A54" s="90" t="s">
        <v>58</v>
      </c>
      <c r="B54" s="103">
        <v>44.484000000000002</v>
      </c>
      <c r="C54" s="103">
        <v>40.878999999999998</v>
      </c>
      <c r="D54" s="98">
        <f t="shared" si="4"/>
        <v>-8.1040374067080451E-2</v>
      </c>
      <c r="E54" s="31"/>
    </row>
    <row r="55" spans="1:6">
      <c r="A55" s="154" t="s">
        <v>0</v>
      </c>
      <c r="B55" s="155">
        <v>255.92099999999999</v>
      </c>
      <c r="C55" s="155">
        <v>244.53800000000001</v>
      </c>
      <c r="D55" s="156">
        <f>((C55*100/B55)-100)/100</f>
        <v>-4.4478569558574606E-2</v>
      </c>
      <c r="E55" s="31"/>
    </row>
    <row r="56" spans="1:6">
      <c r="A56" s="4"/>
      <c r="B56" s="44"/>
      <c r="C56" s="44"/>
      <c r="D56" s="42"/>
      <c r="E56" s="31"/>
    </row>
    <row r="57" spans="1:6">
      <c r="A57" s="3" t="s">
        <v>80</v>
      </c>
      <c r="B57" s="6"/>
      <c r="C57" s="6"/>
      <c r="D57" s="6"/>
      <c r="E57" s="31"/>
    </row>
    <row r="58" spans="1:6">
      <c r="A58" s="14" t="s">
        <v>54</v>
      </c>
      <c r="B58" s="45" t="s">
        <v>1</v>
      </c>
      <c r="C58" s="45" t="s">
        <v>2</v>
      </c>
      <c r="D58" s="39" t="s">
        <v>4</v>
      </c>
      <c r="E58" s="31"/>
    </row>
    <row r="59" spans="1:6">
      <c r="A59" s="102" t="s">
        <v>55</v>
      </c>
      <c r="B59" s="103">
        <v>2.4660000000000002</v>
      </c>
      <c r="C59" s="103">
        <v>2.3759999999999999</v>
      </c>
      <c r="D59" s="98">
        <f t="shared" ref="D59:D61" si="5">((C59*100/B59)-100)/100</f>
        <v>-3.6496350364963633E-2</v>
      </c>
      <c r="E59" s="31"/>
    </row>
    <row r="60" spans="1:6">
      <c r="A60" s="151" t="s">
        <v>56</v>
      </c>
      <c r="B60" s="152">
        <v>0.215</v>
      </c>
      <c r="C60" s="152">
        <v>0.22900000000000001</v>
      </c>
      <c r="D60" s="153">
        <f t="shared" si="5"/>
        <v>6.5116279069767552E-2</v>
      </c>
      <c r="E60" s="31"/>
    </row>
    <row r="61" spans="1:6">
      <c r="A61" s="90" t="s">
        <v>57</v>
      </c>
      <c r="B61" s="103">
        <v>0.19500000000000001</v>
      </c>
      <c r="C61" s="103">
        <v>0.18</v>
      </c>
      <c r="D61" s="98">
        <f t="shared" si="5"/>
        <v>-7.6923076923076927E-2</v>
      </c>
      <c r="E61" s="31"/>
    </row>
    <row r="62" spans="1:6">
      <c r="A62" s="154" t="s">
        <v>0</v>
      </c>
      <c r="B62" s="155">
        <v>2.681</v>
      </c>
      <c r="C62" s="155">
        <v>2.6059999999999999</v>
      </c>
      <c r="D62" s="156">
        <f>((C62*100/B62)-100)/100</f>
        <v>-2.797463632972793E-2</v>
      </c>
      <c r="E62" s="31"/>
    </row>
    <row r="63" spans="1:6">
      <c r="A63" s="4"/>
      <c r="B63" s="51"/>
      <c r="C63" s="51"/>
      <c r="D63" s="42"/>
      <c r="E63" s="31"/>
    </row>
    <row r="64" spans="1:6">
      <c r="A64" s="3" t="s">
        <v>95</v>
      </c>
      <c r="B64" s="51"/>
      <c r="C64" s="51"/>
      <c r="D64" s="42"/>
      <c r="E64" s="31"/>
    </row>
    <row r="65" spans="1:5">
      <c r="A65" s="14" t="s">
        <v>94</v>
      </c>
      <c r="B65" s="45" t="s">
        <v>1</v>
      </c>
      <c r="C65" s="45" t="s">
        <v>2</v>
      </c>
      <c r="D65" s="69" t="s">
        <v>4</v>
      </c>
      <c r="E65" s="31"/>
    </row>
    <row r="66" spans="1:5">
      <c r="A66" s="105" t="s">
        <v>46</v>
      </c>
      <c r="B66" s="103">
        <v>0.84799999999999998</v>
      </c>
      <c r="C66" s="103">
        <v>0.83799999999999997</v>
      </c>
      <c r="D66" s="98">
        <f t="shared" ref="D66:D69" si="6">((C66*100/B66)-100)/100</f>
        <v>-1.1792452830188722E-2</v>
      </c>
      <c r="E66" s="31"/>
    </row>
    <row r="67" spans="1:5">
      <c r="A67" s="29" t="s">
        <v>47</v>
      </c>
      <c r="B67" s="46">
        <v>0.61199999999999999</v>
      </c>
      <c r="C67" s="46">
        <v>0.52900000000000003</v>
      </c>
      <c r="D67" s="37">
        <f t="shared" si="6"/>
        <v>-0.13562091503267965</v>
      </c>
      <c r="E67" s="31"/>
    </row>
    <row r="68" spans="1:5">
      <c r="A68" s="105" t="s">
        <v>48</v>
      </c>
      <c r="B68" s="103">
        <v>0.36699999999999999</v>
      </c>
      <c r="C68" s="103">
        <v>0.32300000000000001</v>
      </c>
      <c r="D68" s="98">
        <f t="shared" si="6"/>
        <v>-0.11989100817438683</v>
      </c>
      <c r="E68" s="31"/>
    </row>
    <row r="69" spans="1:5">
      <c r="A69" s="29" t="s">
        <v>49</v>
      </c>
      <c r="B69" s="46">
        <v>0.183</v>
      </c>
      <c r="C69" s="46">
        <v>0.22800000000000001</v>
      </c>
      <c r="D69" s="37">
        <f t="shared" si="6"/>
        <v>0.24590163934426229</v>
      </c>
      <c r="E69" s="31"/>
    </row>
    <row r="70" spans="1:5">
      <c r="A70" s="105" t="s">
        <v>32</v>
      </c>
      <c r="B70" s="103">
        <v>0</v>
      </c>
      <c r="C70" s="103">
        <v>2.3E-2</v>
      </c>
      <c r="D70" s="98">
        <v>2.0000000000000001E-4</v>
      </c>
      <c r="E70" s="137"/>
    </row>
    <row r="71" spans="1:5">
      <c r="A71" s="25" t="s">
        <v>0</v>
      </c>
      <c r="B71" s="65">
        <v>2.012</v>
      </c>
      <c r="C71" s="65">
        <v>1.9430000000000001</v>
      </c>
      <c r="D71" s="57">
        <f>((C71*100/B71)-100)/100</f>
        <v>-3.4294234592445322E-2</v>
      </c>
      <c r="E71" s="31"/>
    </row>
    <row r="72" spans="1:5">
      <c r="A72" s="76"/>
      <c r="B72" s="51"/>
      <c r="C72" s="51"/>
      <c r="D72" s="42"/>
      <c r="E72" s="31"/>
    </row>
    <row r="73" spans="1:5">
      <c r="A73" s="3" t="s">
        <v>81</v>
      </c>
      <c r="B73" s="51"/>
      <c r="C73" s="51"/>
      <c r="D73" s="42"/>
      <c r="E73" s="31"/>
    </row>
    <row r="74" spans="1:5">
      <c r="A74" s="52" t="s">
        <v>50</v>
      </c>
      <c r="B74" s="45" t="s">
        <v>1</v>
      </c>
      <c r="C74" s="45" t="s">
        <v>2</v>
      </c>
      <c r="D74" s="39" t="s">
        <v>4</v>
      </c>
      <c r="E74" s="32"/>
    </row>
    <row r="75" spans="1:5">
      <c r="A75" s="106" t="s">
        <v>19</v>
      </c>
      <c r="B75" s="107">
        <v>2.133</v>
      </c>
      <c r="C75" s="107">
        <v>1.885</v>
      </c>
      <c r="D75" s="108">
        <f>((C75*100/B75)-100)/100</f>
        <v>-0.1162681669010783</v>
      </c>
      <c r="E75" s="32"/>
    </row>
    <row r="76" spans="1:5">
      <c r="A76" s="15" t="s">
        <v>21</v>
      </c>
      <c r="B76" s="36">
        <v>2.9499999999999998E-2</v>
      </c>
      <c r="C76" s="36">
        <v>3.5099999999999999E-2</v>
      </c>
      <c r="D76" s="37">
        <f>((C76*100/B76)-100)/100</f>
        <v>0.18983050847457619</v>
      </c>
      <c r="E76" s="32"/>
    </row>
    <row r="77" spans="1:5">
      <c r="A77" s="106" t="s">
        <v>20</v>
      </c>
      <c r="B77" s="107">
        <v>1.17</v>
      </c>
      <c r="C77" s="107">
        <v>1.034</v>
      </c>
      <c r="D77" s="108">
        <f>((C77*100/B77)-100)/100</f>
        <v>-0.1162393162393161</v>
      </c>
      <c r="E77" s="32"/>
    </row>
    <row r="78" spans="1:5">
      <c r="A78" s="15" t="s">
        <v>21</v>
      </c>
      <c r="B78" s="36">
        <v>0.13900000000000001</v>
      </c>
      <c r="C78" s="36">
        <v>0.125</v>
      </c>
      <c r="D78" s="37">
        <f>(C78*100/B78-100)/100</f>
        <v>-0.10071942446043167</v>
      </c>
      <c r="E78" s="32"/>
    </row>
    <row r="79" spans="1:5">
      <c r="A79" s="15" t="s">
        <v>12</v>
      </c>
      <c r="B79" s="36">
        <v>0.67400000000000004</v>
      </c>
      <c r="C79" s="36">
        <v>0.65400000000000003</v>
      </c>
      <c r="D79" s="37">
        <f>((C79*100/B79)-100)/100</f>
        <v>-2.967359050445097E-2</v>
      </c>
      <c r="E79" s="32"/>
    </row>
    <row r="80" spans="1:5">
      <c r="A80" s="109" t="s">
        <v>0</v>
      </c>
      <c r="B80" s="100">
        <v>3.3029999999999999</v>
      </c>
      <c r="C80" s="100">
        <v>2.919</v>
      </c>
      <c r="D80" s="101">
        <f>((C80*100/B80)-100)/100</f>
        <v>-0.11625794732061763</v>
      </c>
    </row>
    <row r="81" spans="1:5">
      <c r="A81" s="55"/>
      <c r="B81" s="41"/>
      <c r="C81" s="41"/>
      <c r="D81" s="42"/>
    </row>
    <row r="82" spans="1:5">
      <c r="A82" s="3" t="s">
        <v>82</v>
      </c>
      <c r="B82" s="51"/>
      <c r="C82" s="51"/>
      <c r="D82" s="42"/>
    </row>
    <row r="83" spans="1:5">
      <c r="A83" s="77" t="s">
        <v>51</v>
      </c>
      <c r="B83" s="45" t="s">
        <v>1</v>
      </c>
      <c r="C83" s="45" t="s">
        <v>2</v>
      </c>
      <c r="D83" s="39" t="s">
        <v>4</v>
      </c>
    </row>
    <row r="84" spans="1:5">
      <c r="A84" s="110" t="s">
        <v>52</v>
      </c>
      <c r="B84" s="97">
        <v>138.24799999999999</v>
      </c>
      <c r="C84" s="97">
        <v>126.786</v>
      </c>
      <c r="D84" s="98">
        <f>(C84*100/B84-100)/100</f>
        <v>-8.2908975175047597E-2</v>
      </c>
    </row>
    <row r="85" spans="1:5">
      <c r="A85" s="54" t="s">
        <v>53</v>
      </c>
      <c r="B85" s="36">
        <v>46.14</v>
      </c>
      <c r="C85" s="36">
        <v>46.581000000000003</v>
      </c>
      <c r="D85" s="37">
        <f>(C85*100/B85-100)/100</f>
        <v>9.5578673602081214E-3</v>
      </c>
    </row>
    <row r="86" spans="1:5" s="61" customFormat="1">
      <c r="A86" s="109" t="s">
        <v>0</v>
      </c>
      <c r="B86" s="100">
        <f>SUM(B84:B85)</f>
        <v>184.38799999999998</v>
      </c>
      <c r="C86" s="100">
        <f>SUM(C84:C85)</f>
        <v>173.36700000000002</v>
      </c>
      <c r="D86" s="101">
        <f>(C86*100/B86-100)/100</f>
        <v>-5.977070091329139E-2</v>
      </c>
    </row>
    <row r="87" spans="1:5" s="61" customFormat="1">
      <c r="A87" s="58"/>
      <c r="B87" s="59"/>
      <c r="C87" s="59"/>
      <c r="D87" s="60"/>
    </row>
    <row r="88" spans="1:5">
      <c r="A88" s="3" t="s">
        <v>83</v>
      </c>
      <c r="B88" s="51"/>
      <c r="C88" s="51"/>
      <c r="D88" s="42"/>
    </row>
    <row r="89" spans="1:5">
      <c r="A89" s="73" t="s">
        <v>59</v>
      </c>
      <c r="B89" s="45" t="s">
        <v>1</v>
      </c>
      <c r="C89" s="45" t="s">
        <v>2</v>
      </c>
      <c r="D89" s="39" t="s">
        <v>4</v>
      </c>
      <c r="E89" s="135"/>
    </row>
    <row r="90" spans="1:5">
      <c r="A90" s="87" t="s">
        <v>72</v>
      </c>
      <c r="B90" s="103">
        <v>41.094000000000001</v>
      </c>
      <c r="C90" s="103">
        <v>36.722999999999999</v>
      </c>
      <c r="D90" s="98">
        <f t="shared" ref="D90:D95" si="7">((C90*100/B90)-100)/100</f>
        <v>-0.10636589283107029</v>
      </c>
      <c r="E90" s="118"/>
    </row>
    <row r="91" spans="1:5">
      <c r="A91" s="43" t="s">
        <v>74</v>
      </c>
      <c r="B91" s="46">
        <v>8.5470000000000006</v>
      </c>
      <c r="C91" s="46">
        <v>7.782</v>
      </c>
      <c r="D91" s="37">
        <f t="shared" si="7"/>
        <v>-8.9505089505089466E-2</v>
      </c>
    </row>
    <row r="92" spans="1:5">
      <c r="A92" s="43" t="s">
        <v>75</v>
      </c>
      <c r="B92" s="46">
        <v>0.28499999999999998</v>
      </c>
      <c r="C92" s="46">
        <v>0.28199999999999997</v>
      </c>
      <c r="D92" s="37">
        <f t="shared" si="7"/>
        <v>-1.05263157894737E-2</v>
      </c>
    </row>
    <row r="93" spans="1:5">
      <c r="A93" s="43" t="s">
        <v>76</v>
      </c>
      <c r="B93" s="46">
        <v>30.375</v>
      </c>
      <c r="C93" s="46">
        <v>18.873000000000001</v>
      </c>
      <c r="D93" s="37">
        <f>((C93*100/B93)-100)/100</f>
        <v>-0.3786666666666666</v>
      </c>
    </row>
    <row r="94" spans="1:5" ht="30.6">
      <c r="A94" s="43" t="s">
        <v>96</v>
      </c>
      <c r="B94" s="46">
        <v>1.8859999999999999</v>
      </c>
      <c r="C94" s="46">
        <v>9.7829999999999995</v>
      </c>
      <c r="D94" s="37">
        <f>((C94*100/B94)-100)/100</f>
        <v>4.1871686108165429</v>
      </c>
    </row>
    <row r="95" spans="1:5">
      <c r="A95" s="87" t="s">
        <v>60</v>
      </c>
      <c r="B95" s="103">
        <v>6.407</v>
      </c>
      <c r="C95" s="103">
        <v>9.5790000000000006</v>
      </c>
      <c r="D95" s="98">
        <f t="shared" si="7"/>
        <v>0.49508350241922899</v>
      </c>
    </row>
    <row r="96" spans="1:5">
      <c r="A96" s="111" t="s">
        <v>0</v>
      </c>
      <c r="B96" s="104">
        <v>47.502000000000002</v>
      </c>
      <c r="C96" s="104">
        <v>46.302</v>
      </c>
      <c r="D96" s="101">
        <f>((C96*100/B96)-100)/100</f>
        <v>-2.5262094227611557E-2</v>
      </c>
    </row>
    <row r="97" spans="1:8">
      <c r="A97" s="78" t="s">
        <v>35</v>
      </c>
      <c r="B97" s="51"/>
      <c r="C97" s="51"/>
      <c r="D97" s="42"/>
    </row>
    <row r="98" spans="1:8">
      <c r="A98" s="20"/>
      <c r="B98" s="51"/>
      <c r="C98" s="51"/>
      <c r="D98" s="42"/>
    </row>
    <row r="99" spans="1:8">
      <c r="A99" s="3" t="s">
        <v>84</v>
      </c>
      <c r="B99" s="51"/>
      <c r="C99" s="51"/>
      <c r="D99" s="42"/>
    </row>
    <row r="100" spans="1:8" ht="14.4">
      <c r="A100" s="30" t="s">
        <v>61</v>
      </c>
      <c r="B100" s="45" t="s">
        <v>1</v>
      </c>
      <c r="C100" s="45" t="s">
        <v>2</v>
      </c>
      <c r="D100" s="39" t="s">
        <v>4</v>
      </c>
      <c r="E100" s="62"/>
      <c r="F100"/>
      <c r="G100"/>
    </row>
    <row r="101" spans="1:8" ht="20.399999999999999">
      <c r="A101" s="124" t="s">
        <v>22</v>
      </c>
      <c r="B101" s="91">
        <v>47.561999999999998</v>
      </c>
      <c r="C101" s="91">
        <v>46.398000000000003</v>
      </c>
      <c r="D101" s="122">
        <f t="shared" ref="D101:D102" si="8">((C101*100/B101)-100)/100</f>
        <v>-2.4473319036205227E-2</v>
      </c>
      <c r="E101" s="64"/>
      <c r="F101" s="33"/>
      <c r="G101" s="112"/>
      <c r="H101" s="127"/>
    </row>
    <row r="102" spans="1:8" ht="20.399999999999999">
      <c r="A102" s="15" t="s">
        <v>73</v>
      </c>
      <c r="B102" s="16">
        <v>40.192999999999998</v>
      </c>
      <c r="C102" s="16">
        <v>36.817999999999998</v>
      </c>
      <c r="D102" s="21">
        <f t="shared" si="8"/>
        <v>-8.3969845495484349E-2</v>
      </c>
      <c r="E102" s="64"/>
      <c r="F102" s="33"/>
      <c r="G102" s="134"/>
      <c r="H102" s="125"/>
    </row>
    <row r="103" spans="1:8">
      <c r="B103" s="51"/>
      <c r="C103" s="51"/>
      <c r="D103" s="42"/>
    </row>
    <row r="104" spans="1:8">
      <c r="A104" s="3" t="s">
        <v>38</v>
      </c>
      <c r="B104" s="51"/>
      <c r="C104" s="51"/>
      <c r="D104" s="42"/>
    </row>
    <row r="105" spans="1:8">
      <c r="A105" s="72" t="s">
        <v>62</v>
      </c>
      <c r="B105" s="45" t="s">
        <v>1</v>
      </c>
      <c r="C105" s="45" t="s">
        <v>45</v>
      </c>
      <c r="D105" s="69" t="s">
        <v>34</v>
      </c>
    </row>
    <row r="106" spans="1:8">
      <c r="A106" s="110" t="s">
        <v>63</v>
      </c>
      <c r="B106" s="97">
        <v>0.30199999999999999</v>
      </c>
      <c r="C106" s="113">
        <v>0.21</v>
      </c>
      <c r="D106" s="114">
        <v>-0.29459999999999997</v>
      </c>
      <c r="F106" s="118"/>
    </row>
    <row r="107" spans="1:8">
      <c r="A107" s="53" t="s">
        <v>64</v>
      </c>
      <c r="B107" s="36">
        <v>1.244</v>
      </c>
      <c r="C107" s="67">
        <v>1.0900000000000001</v>
      </c>
      <c r="D107" s="68">
        <v>-0.1208</v>
      </c>
    </row>
    <row r="108" spans="1:8">
      <c r="A108" s="110" t="s">
        <v>65</v>
      </c>
      <c r="B108" s="97">
        <v>1.4710000000000001</v>
      </c>
      <c r="C108" s="113">
        <v>1.44</v>
      </c>
      <c r="D108" s="114">
        <v>-1.9400000000000001E-2</v>
      </c>
    </row>
    <row r="109" spans="1:8" ht="30.6">
      <c r="A109" s="53" t="s">
        <v>66</v>
      </c>
      <c r="B109" s="36">
        <v>1.583</v>
      </c>
      <c r="C109" s="67">
        <v>1.81</v>
      </c>
      <c r="D109" s="68">
        <v>0.14080000000000001</v>
      </c>
    </row>
    <row r="110" spans="1:8">
      <c r="A110" s="110" t="s">
        <v>67</v>
      </c>
      <c r="B110" s="97">
        <v>2.2309999999999999</v>
      </c>
      <c r="C110" s="113">
        <v>2.48</v>
      </c>
      <c r="D110" s="114">
        <v>0.1125</v>
      </c>
    </row>
    <row r="111" spans="1:8" ht="20.399999999999999">
      <c r="A111" s="53" t="s">
        <v>68</v>
      </c>
      <c r="B111" s="36">
        <v>3.1320000000000001</v>
      </c>
      <c r="C111" s="67">
        <v>3.19</v>
      </c>
      <c r="D111" s="68">
        <v>1.9199999999999998E-2</v>
      </c>
    </row>
    <row r="112" spans="1:8">
      <c r="A112" s="110" t="s">
        <v>69</v>
      </c>
      <c r="B112" s="97">
        <v>4.1029999999999998</v>
      </c>
      <c r="C112" s="113">
        <v>3.42</v>
      </c>
      <c r="D112" s="114">
        <v>-0.1676</v>
      </c>
    </row>
    <row r="113" spans="1:17">
      <c r="A113" s="72" t="s">
        <v>0</v>
      </c>
      <c r="B113" s="56">
        <v>14.055999999999999</v>
      </c>
      <c r="C113" s="56">
        <v>13.654</v>
      </c>
      <c r="D113" s="57">
        <f>((C113*100/B113)-100)/100</f>
        <v>-2.8599886169607201E-2</v>
      </c>
    </row>
    <row r="114" spans="1:17">
      <c r="A114" s="70" t="s">
        <v>70</v>
      </c>
    </row>
    <row r="115" spans="1:17">
      <c r="A115" s="70"/>
      <c r="O115" s="157"/>
      <c r="P115" s="157"/>
      <c r="Q115" s="157"/>
    </row>
    <row r="116" spans="1:17">
      <c r="A116" s="3" t="s">
        <v>97</v>
      </c>
      <c r="B116" s="51"/>
      <c r="C116" s="51"/>
      <c r="D116" s="42"/>
      <c r="O116" s="157"/>
      <c r="P116" s="157"/>
      <c r="Q116" s="157"/>
    </row>
    <row r="117" spans="1:17">
      <c r="A117" s="142" t="s">
        <v>98</v>
      </c>
      <c r="B117" s="45" t="s">
        <v>87</v>
      </c>
      <c r="C117" s="45" t="s">
        <v>86</v>
      </c>
      <c r="D117" s="69" t="s">
        <v>4</v>
      </c>
      <c r="O117" s="157"/>
      <c r="P117" s="158"/>
      <c r="Q117" s="157"/>
    </row>
    <row r="118" spans="1:17">
      <c r="A118" s="140" t="s">
        <v>26</v>
      </c>
      <c r="B118" s="63">
        <v>0.4642</v>
      </c>
      <c r="C118" s="63">
        <v>0.30180000000000001</v>
      </c>
      <c r="D118" s="37">
        <f>C118-P118</f>
        <v>0.30180000000000001</v>
      </c>
      <c r="G118" s="118"/>
      <c r="O118" s="157"/>
      <c r="P118" s="159"/>
      <c r="Q118" s="157"/>
    </row>
    <row r="119" spans="1:17">
      <c r="A119" s="164" t="s">
        <v>27</v>
      </c>
      <c r="B119" s="128" t="s">
        <v>33</v>
      </c>
      <c r="C119" s="165">
        <v>0.29720000000000002</v>
      </c>
      <c r="D119" s="98">
        <f>C119-0</f>
        <v>0.29720000000000002</v>
      </c>
      <c r="O119" s="157"/>
      <c r="P119" s="160"/>
      <c r="Q119" s="157"/>
    </row>
    <row r="120" spans="1:17">
      <c r="A120" s="140" t="s">
        <v>28</v>
      </c>
      <c r="B120" s="63">
        <v>0.24110000000000001</v>
      </c>
      <c r="C120" s="63">
        <v>0.12740000000000001</v>
      </c>
      <c r="D120" s="37">
        <f>C120-P120</f>
        <v>0.12740000000000001</v>
      </c>
      <c r="O120" s="157"/>
      <c r="P120" s="159"/>
      <c r="Q120" s="157"/>
    </row>
    <row r="121" spans="1:17">
      <c r="A121" s="164" t="s">
        <v>29</v>
      </c>
      <c r="B121" s="165">
        <v>0.15290000000000001</v>
      </c>
      <c r="C121" s="165">
        <v>0.1067</v>
      </c>
      <c r="D121" s="98">
        <f>C121-P121</f>
        <v>0.1067</v>
      </c>
      <c r="O121" s="157"/>
      <c r="P121" s="159"/>
      <c r="Q121" s="157"/>
    </row>
    <row r="122" spans="1:17">
      <c r="A122" s="140" t="s">
        <v>30</v>
      </c>
      <c r="B122" s="66" t="s">
        <v>33</v>
      </c>
      <c r="C122" s="63">
        <v>7.8200000000000006E-2</v>
      </c>
      <c r="D122" s="37">
        <f>C122-0</f>
        <v>7.8200000000000006E-2</v>
      </c>
      <c r="O122" s="157"/>
      <c r="P122" s="160"/>
      <c r="Q122" s="157"/>
    </row>
    <row r="123" spans="1:17">
      <c r="A123" s="164" t="s">
        <v>31</v>
      </c>
      <c r="B123" s="165">
        <v>0.12859999999999999</v>
      </c>
      <c r="C123" s="165">
        <v>6.2799999999999995E-2</v>
      </c>
      <c r="D123" s="98">
        <f>C123-P123</f>
        <v>6.2799999999999995E-2</v>
      </c>
      <c r="O123" s="157"/>
      <c r="P123" s="159"/>
      <c r="Q123" s="157"/>
    </row>
    <row r="124" spans="1:17">
      <c r="A124" s="141" t="s">
        <v>32</v>
      </c>
      <c r="B124" s="63">
        <v>1.3299999999999999E-2</v>
      </c>
      <c r="C124" s="63">
        <v>2.5899999999999999E-2</v>
      </c>
      <c r="D124" s="37">
        <f>C124-P124</f>
        <v>2.5899999999999999E-2</v>
      </c>
      <c r="O124" s="157"/>
      <c r="P124" s="159"/>
      <c r="Q124" s="157"/>
    </row>
    <row r="125" spans="1:17">
      <c r="O125" s="157"/>
      <c r="P125" s="157"/>
      <c r="Q125" s="157"/>
    </row>
    <row r="126" spans="1:17" s="3" customFormat="1">
      <c r="A126" s="3" t="s">
        <v>85</v>
      </c>
      <c r="B126" s="126"/>
      <c r="C126" s="126"/>
    </row>
    <row r="127" spans="1:17" s="74" customFormat="1" ht="14.4">
      <c r="A127" s="72" t="s">
        <v>39</v>
      </c>
      <c r="B127" s="45" t="s">
        <v>1</v>
      </c>
      <c r="C127" s="45" t="s">
        <v>2</v>
      </c>
      <c r="D127" s="129"/>
      <c r="E127" s="79"/>
      <c r="F127" s="80"/>
      <c r="G127" s="80"/>
    </row>
    <row r="128" spans="1:17" ht="13.8">
      <c r="A128" s="133" t="s">
        <v>36</v>
      </c>
      <c r="B128" s="130">
        <f>'[1]Traukinių punktualumas'!B6*100/('[1]Traukinių punktualumas'!B4-'[1]Traukinių punktualumas'!B10)/100</f>
        <v>0.89819998795978562</v>
      </c>
      <c r="C128" s="161">
        <f>'[1]Traukinių punktualumas'!C6*100/('[1]Traukinių punktualumas'!C4-'[1]Traukinių punktualumas'!C10)/100</f>
        <v>0.78283404424164271</v>
      </c>
      <c r="E128" s="82"/>
    </row>
    <row r="129" spans="1:5" ht="13.8">
      <c r="A129" s="71" t="s">
        <v>37</v>
      </c>
      <c r="B129" s="83">
        <f>'[1]Traukinių punktualumas'!B7*100/('[1]Traukinių punktualumas'!B5-'[1]Traukinių punktualumas'!B11)/100</f>
        <v>0.81148469965999237</v>
      </c>
      <c r="C129" s="162">
        <f>'[1]Traukinių punktualumas'!C7*100/('[1]Traukinių punktualumas'!C5-'[1]Traukinių punktualumas'!C11)/100</f>
        <v>0.33342487747169175</v>
      </c>
      <c r="E129" s="81"/>
    </row>
    <row r="130" spans="1:5" ht="13.8">
      <c r="A130" s="131" t="s">
        <v>0</v>
      </c>
      <c r="B130" s="132">
        <f>('[1]Traukinių punktualumas'!B6+'[1]Traukinių punktualumas'!B7)*100/('[1]Traukinių punktualumas'!B3-'[1]Traukinių punktualumas'!B9)/100</f>
        <v>0.86444354571859261</v>
      </c>
      <c r="C130" s="163">
        <f>('[1]Traukinių punktualumas'!C6+'[1]Traukinių punktualumas'!C7)*100/('[1]Traukinių punktualumas'!C3-'[1]Traukinių punktualumas'!C9)/100</f>
        <v>0.54015514487793748</v>
      </c>
      <c r="D130" s="118"/>
      <c r="E130" s="81"/>
    </row>
    <row r="132" spans="1:5">
      <c r="A132" s="5"/>
    </row>
    <row r="133" spans="1:5">
      <c r="A133" s="143"/>
      <c r="B133" s="143"/>
    </row>
    <row r="134" spans="1:5">
      <c r="A134" s="143"/>
      <c r="B134" s="143"/>
    </row>
    <row r="135" spans="1:5">
      <c r="A135" s="143"/>
      <c r="B135" s="143"/>
    </row>
    <row r="136" spans="1:5">
      <c r="A136" s="143"/>
      <c r="B136" s="143"/>
    </row>
    <row r="137" spans="1:5">
      <c r="A137" s="143"/>
      <c r="B137" s="143"/>
    </row>
    <row r="138" spans="1:5">
      <c r="A138" s="143"/>
      <c r="B138" s="143"/>
    </row>
    <row r="139" spans="1:5">
      <c r="A139" s="143"/>
      <c r="B139" s="143"/>
    </row>
    <row r="140" spans="1:5">
      <c r="A140" s="143"/>
      <c r="B140" s="143"/>
    </row>
    <row r="141" spans="1:5">
      <c r="A141" s="143"/>
      <c r="B141" s="143"/>
      <c r="D141" s="143"/>
      <c r="E141" s="143"/>
    </row>
    <row r="142" spans="1:5">
      <c r="A142" s="143"/>
      <c r="B142" s="143"/>
      <c r="D142" s="143"/>
      <c r="E142" s="143"/>
    </row>
    <row r="143" spans="1:5">
      <c r="A143" s="143"/>
      <c r="B143" s="143"/>
      <c r="D143" s="143"/>
      <c r="E143" s="143"/>
    </row>
    <row r="144" spans="1:5">
      <c r="D144" s="143"/>
      <c r="E144" s="143"/>
    </row>
    <row r="145" spans="4:5">
      <c r="D145" s="143"/>
      <c r="E145" s="143"/>
    </row>
    <row r="146" spans="4:5">
      <c r="D146" s="143"/>
      <c r="E146" s="143"/>
    </row>
    <row r="147" spans="4:5">
      <c r="D147" s="143"/>
      <c r="E147" s="143"/>
    </row>
    <row r="148" spans="4:5">
      <c r="D148" s="143"/>
      <c r="E148" s="143"/>
    </row>
    <row r="149" spans="4:5">
      <c r="D149" s="143"/>
      <c r="E149" s="143"/>
    </row>
    <row r="150" spans="4:5">
      <c r="D150" s="143"/>
      <c r="E150" s="143"/>
    </row>
    <row r="151" spans="4:5">
      <c r="D151" s="143"/>
      <c r="E151" s="143"/>
    </row>
  </sheetData>
  <mergeCells count="2">
    <mergeCell ref="A44:D44"/>
    <mergeCell ref="A1:H1"/>
  </mergeCells>
  <phoneticPr fontId="10" type="noConversion"/>
  <pageMargins left="0.7" right="0.7" top="0.75" bottom="0.75" header="0.3" footer="0.3"/>
  <pageSetup paperSize="9" scale="51" orientation="landscape" r:id="rId1"/>
  <ignoredErrors>
    <ignoredError sqref="D78:D79 D91 D92 D93 D95 D122 D1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m. I pusm. geležinkelių ri</vt:lpstr>
    </vt:vector>
  </TitlesOfParts>
  <Company>RRT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Stasiūnaitė</dc:creator>
  <cp:lastModifiedBy>Lenovo</cp:lastModifiedBy>
  <cp:lastPrinted>2024-10-17T05:34:55Z</cp:lastPrinted>
  <dcterms:created xsi:type="dcterms:W3CDTF">2022-06-16T05:33:55Z</dcterms:created>
  <dcterms:modified xsi:type="dcterms:W3CDTF">2024-10-17T19:45:08Z</dcterms:modified>
</cp:coreProperties>
</file>